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15" windowHeight="76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2" i="1"/>
  <c r="K40"/>
  <c r="G33"/>
  <c r="G34"/>
  <c r="G5"/>
  <c r="G6"/>
  <c r="G7"/>
  <c r="G8"/>
  <c r="G9"/>
  <c r="G10"/>
  <c r="G11"/>
  <c r="G12"/>
  <c r="G13"/>
  <c r="G14"/>
  <c r="G15"/>
  <c r="G16"/>
  <c r="G17"/>
  <c r="G18"/>
  <c r="G19"/>
  <c r="G20"/>
  <c r="F5"/>
  <c r="F22" s="1"/>
  <c r="F6"/>
  <c r="F7"/>
  <c r="F8"/>
  <c r="F9"/>
  <c r="F10"/>
  <c r="F11"/>
  <c r="F12"/>
  <c r="F13"/>
  <c r="F14"/>
  <c r="F15"/>
  <c r="F16"/>
  <c r="F17"/>
  <c r="F18"/>
  <c r="F19"/>
  <c r="F20"/>
  <c r="E5"/>
  <c r="E6"/>
  <c r="E7"/>
  <c r="E8"/>
  <c r="E9"/>
  <c r="E10"/>
  <c r="E11"/>
  <c r="E12"/>
  <c r="E13"/>
  <c r="E14"/>
  <c r="E15"/>
  <c r="E16"/>
  <c r="E17"/>
  <c r="E18"/>
  <c r="E19"/>
  <c r="E20"/>
  <c r="G22"/>
  <c r="B22"/>
  <c r="C22"/>
  <c r="D22"/>
  <c r="E22"/>
  <c r="G26" s="1"/>
  <c r="G21"/>
  <c r="F21"/>
  <c r="E21"/>
  <c r="D6"/>
  <c r="D7"/>
  <c r="D8"/>
  <c r="D9"/>
  <c r="D10"/>
  <c r="D11"/>
  <c r="D12"/>
  <c r="D13"/>
  <c r="D14"/>
  <c r="D15"/>
  <c r="D16"/>
  <c r="D17"/>
  <c r="D18"/>
  <c r="D19"/>
  <c r="D20"/>
  <c r="D21"/>
  <c r="D5"/>
  <c r="G27" l="1"/>
  <c r="G29" s="1"/>
  <c r="G30" s="1"/>
</calcChain>
</file>

<file path=xl/sharedStrings.xml><?xml version="1.0" encoding="utf-8"?>
<sst xmlns="http://schemas.openxmlformats.org/spreadsheetml/2006/main" count="31" uniqueCount="31">
  <si>
    <t>Y</t>
  </si>
  <si>
    <t>X</t>
  </si>
  <si>
    <t>ตัวแปรต้น</t>
  </si>
  <si>
    <t>ตัวแปรตาม</t>
  </si>
  <si>
    <t>Independent</t>
  </si>
  <si>
    <t>Dependent</t>
  </si>
  <si>
    <t>XY</t>
  </si>
  <si>
    <t>X^2</t>
  </si>
  <si>
    <t>Y^2</t>
  </si>
  <si>
    <t>n = 17</t>
  </si>
  <si>
    <t>Y= 0.0622x-0.1097</t>
  </si>
  <si>
    <t>r =</t>
  </si>
  <si>
    <t>R^2 =</t>
  </si>
  <si>
    <t>a =</t>
  </si>
  <si>
    <t>b =</t>
  </si>
  <si>
    <t>ค่าที่ได้นี้สงสัยว่า x และ y มีความสัมพันธ์กันหรือไม่สามารถทำได้โดย</t>
  </si>
  <si>
    <t>การทดสอบซึ่งเรียนใน 208272 ซึ่งอยู่ในหนังสือหน้า 172 ครับ</t>
  </si>
  <si>
    <t>Ho: p = 0</t>
  </si>
  <si>
    <t>H1: p not equal 0</t>
  </si>
  <si>
    <t>1)</t>
  </si>
  <si>
    <t>2)</t>
  </si>
  <si>
    <t>นัยสำคัญ 0.05</t>
  </si>
  <si>
    <t>3)</t>
  </si>
  <si>
    <t>t = r/sqrt((1-r^2)/(n-2))</t>
  </si>
  <si>
    <t>t =</t>
  </si>
  <si>
    <t>4)</t>
  </si>
  <si>
    <t>อาณาเขตวิกฤต &gt;</t>
  </si>
  <si>
    <t>อาณาเขตวิกฤต &lt;</t>
  </si>
  <si>
    <t>5)</t>
  </si>
  <si>
    <t>t = 3 ตกอยู่ในอนาเขตวิกฤต จึงยอมรับ H1 แสดงว่า x และ y</t>
  </si>
  <si>
    <t>มีความสัมพันธ์กันที่ระดับน้ยสำคัญ 0.05</t>
  </si>
</sst>
</file>

<file path=xl/styles.xml><?xml version="1.0" encoding="utf-8"?>
<styleSheet xmlns="http://schemas.openxmlformats.org/spreadsheetml/2006/main">
  <numFmts count="3">
    <numFmt numFmtId="187" formatCode="0.000000"/>
    <numFmt numFmtId="188" formatCode="0.000"/>
    <numFmt numFmtId="189" formatCode="0.0000"/>
  </numFmts>
  <fonts count="1"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87" fontId="0" fillId="0" borderId="2" xfId="0" applyNumberFormat="1" applyBorder="1" applyAlignment="1">
      <alignment horizontal="center"/>
    </xf>
    <xf numFmtId="188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8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D5B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Sheet1!$C$4</c:f>
              <c:strCache>
                <c:ptCount val="1"/>
              </c:strCache>
            </c:strRef>
          </c:tx>
          <c:xVal>
            <c:numRef>
              <c:f>Sheet1!$B$5:$B$21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10.5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10.5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Sheet1!$C$5:$C$21</c:f>
            </c:numRef>
          </c:y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1"/>
          </c:marker>
          <c:trendline>
            <c:trendlineType val="linear"/>
            <c:dispRSqr val="1"/>
            <c:dispEq val="1"/>
            <c:trendlineLbl>
              <c:layout>
                <c:manualLayout>
                  <c:x val="0.35560773085182534"/>
                  <c:y val="0.493024873438807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th-TH"/>
                </a:p>
              </c:txPr>
            </c:trendlineLbl>
          </c:trendline>
          <c:xVal>
            <c:numRef>
              <c:f>Sheet1!$B$5:$B$21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10.5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10.5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</c:numCache>
            </c:numRef>
          </c:xVal>
          <c:yVal>
            <c:numRef>
              <c:f>Sheet1!$D$5:$D$21</c:f>
              <c:numCache>
                <c:formatCode>0.000</c:formatCode>
                <c:ptCount val="17"/>
                <c:pt idx="0">
                  <c:v>0.25</c:v>
                </c:pt>
                <c:pt idx="1">
                  <c:v>0.375</c:v>
                </c:pt>
                <c:pt idx="2">
                  <c:v>0.33333333333333331</c:v>
                </c:pt>
                <c:pt idx="3">
                  <c:v>0.38095238095238093</c:v>
                </c:pt>
                <c:pt idx="4">
                  <c:v>0.5</c:v>
                </c:pt>
                <c:pt idx="5">
                  <c:v>0.4</c:v>
                </c:pt>
                <c:pt idx="6">
                  <c:v>0</c:v>
                </c:pt>
                <c:pt idx="7">
                  <c:v>0.5714285714285714</c:v>
                </c:pt>
                <c:pt idx="8">
                  <c:v>0.55555555555555558</c:v>
                </c:pt>
                <c:pt idx="9">
                  <c:v>0.44444444444444442</c:v>
                </c:pt>
                <c:pt idx="10">
                  <c:v>0.33333333333333331</c:v>
                </c:pt>
                <c:pt idx="11">
                  <c:v>0.5714285714285714</c:v>
                </c:pt>
                <c:pt idx="12">
                  <c:v>0.2</c:v>
                </c:pt>
                <c:pt idx="13">
                  <c:v>0.16666666666666666</c:v>
                </c:pt>
                <c:pt idx="14">
                  <c:v>0.16666666666666666</c:v>
                </c:pt>
                <c:pt idx="15">
                  <c:v>0.625</c:v>
                </c:pt>
                <c:pt idx="16">
                  <c:v>0.625</c:v>
                </c:pt>
              </c:numCache>
            </c:numRef>
          </c:yVal>
        </c:ser>
        <c:axId val="155480448"/>
        <c:axId val="155481984"/>
      </c:scatterChart>
      <c:valAx>
        <c:axId val="155480448"/>
        <c:scaling>
          <c:orientation val="minMax"/>
        </c:scaling>
        <c:axPos val="b"/>
        <c:numFmt formatCode="General" sourceLinked="1"/>
        <c:tickLblPos val="nextTo"/>
        <c:crossAx val="155481984"/>
        <c:crosses val="autoZero"/>
        <c:crossBetween val="midCat"/>
      </c:valAx>
      <c:valAx>
        <c:axId val="155481984"/>
        <c:scaling>
          <c:orientation val="minMax"/>
        </c:scaling>
        <c:axPos val="l"/>
        <c:numFmt formatCode="0.000" sourceLinked="1"/>
        <c:tickLblPos val="nextTo"/>
        <c:crossAx val="155480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66676</xdr:colOff>
      <xdr:row>2</xdr:row>
      <xdr:rowOff>38100</xdr:rowOff>
    </xdr:from>
    <xdr:to>
      <xdr:col>21</xdr:col>
      <xdr:colOff>241300</xdr:colOff>
      <xdr:row>24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22</xdr:row>
      <xdr:rowOff>48212</xdr:rowOff>
    </xdr:from>
    <xdr:to>
      <xdr:col>4</xdr:col>
      <xdr:colOff>876300</xdr:colOff>
      <xdr:row>27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848687"/>
          <a:ext cx="3448050" cy="980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29</xdr:row>
      <xdr:rowOff>1</xdr:rowOff>
    </xdr:from>
    <xdr:to>
      <xdr:col>4</xdr:col>
      <xdr:colOff>657225</xdr:colOff>
      <xdr:row>44</xdr:row>
      <xdr:rowOff>11532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086351"/>
          <a:ext cx="3419475" cy="27261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876300</xdr:colOff>
      <xdr:row>24</xdr:row>
      <xdr:rowOff>166981</xdr:rowOff>
    </xdr:from>
    <xdr:to>
      <xdr:col>5</xdr:col>
      <xdr:colOff>1114425</xdr:colOff>
      <xdr:row>26</xdr:row>
      <xdr:rowOff>4763</xdr:rowOff>
    </xdr:to>
    <xdr:cxnSp macro="">
      <xdr:nvCxnSpPr>
        <xdr:cNvPr id="24" name="Straight Arrow Connector 23"/>
        <xdr:cNvCxnSpPr>
          <a:stCxn id="1026" idx="3"/>
          <a:endCxn id="12" idx="2"/>
        </xdr:cNvCxnSpPr>
      </xdr:nvCxnSpPr>
      <xdr:spPr>
        <a:xfrm>
          <a:off x="3638550" y="4348456"/>
          <a:ext cx="1457325" cy="199732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30</xdr:row>
      <xdr:rowOff>5056</xdr:rowOff>
    </xdr:from>
    <xdr:to>
      <xdr:col>5</xdr:col>
      <xdr:colOff>857251</xdr:colOff>
      <xdr:row>32</xdr:row>
      <xdr:rowOff>171450</xdr:rowOff>
    </xdr:to>
    <xdr:cxnSp macro="">
      <xdr:nvCxnSpPr>
        <xdr:cNvPr id="25" name="Straight Arrow Connector 24"/>
        <xdr:cNvCxnSpPr>
          <a:endCxn id="16" idx="2"/>
        </xdr:cNvCxnSpPr>
      </xdr:nvCxnSpPr>
      <xdr:spPr>
        <a:xfrm>
          <a:off x="3257550" y="5272381"/>
          <a:ext cx="1581151" cy="52834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85726</xdr:colOff>
      <xdr:row>28</xdr:row>
      <xdr:rowOff>157455</xdr:rowOff>
    </xdr:from>
    <xdr:to>
      <xdr:col>7</xdr:col>
      <xdr:colOff>1495426</xdr:colOff>
      <xdr:row>37</xdr:row>
      <xdr:rowOff>90487</xdr:rowOff>
    </xdr:to>
    <xdr:cxnSp macro="">
      <xdr:nvCxnSpPr>
        <xdr:cNvPr id="9" name="Straight Arrow Connector 8"/>
        <xdr:cNvCxnSpPr>
          <a:endCxn id="18" idx="1"/>
        </xdr:cNvCxnSpPr>
      </xdr:nvCxnSpPr>
      <xdr:spPr>
        <a:xfrm rot="16200000" flipH="1">
          <a:off x="6429522" y="5138884"/>
          <a:ext cx="1561807" cy="14097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1114425</xdr:colOff>
      <xdr:row>24</xdr:row>
      <xdr:rowOff>76200</xdr:rowOff>
    </xdr:from>
    <xdr:to>
      <xdr:col>7</xdr:col>
      <xdr:colOff>114300</xdr:colOff>
      <xdr:row>27</xdr:row>
      <xdr:rowOff>114300</xdr:rowOff>
    </xdr:to>
    <xdr:sp macro="" textlink="">
      <xdr:nvSpPr>
        <xdr:cNvPr id="12" name="Oval 11"/>
        <xdr:cNvSpPr/>
      </xdr:nvSpPr>
      <xdr:spPr>
        <a:xfrm>
          <a:off x="5095875" y="4257675"/>
          <a:ext cx="1438275" cy="581025"/>
        </a:xfrm>
        <a:prstGeom prst="ellipse">
          <a:avLst/>
        </a:prstGeom>
        <a:solidFill>
          <a:schemeClr val="accent6">
            <a:lumMod val="40000"/>
            <a:lumOff val="60000"/>
            <a:alpha val="1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857251</xdr:colOff>
      <xdr:row>31</xdr:row>
      <xdr:rowOff>9525</xdr:rowOff>
    </xdr:from>
    <xdr:to>
      <xdr:col>7</xdr:col>
      <xdr:colOff>123825</xdr:colOff>
      <xdr:row>34</xdr:row>
      <xdr:rowOff>152400</xdr:rowOff>
    </xdr:to>
    <xdr:sp macro="" textlink="">
      <xdr:nvSpPr>
        <xdr:cNvPr id="16" name="Oval 15"/>
        <xdr:cNvSpPr/>
      </xdr:nvSpPr>
      <xdr:spPr>
        <a:xfrm>
          <a:off x="4838701" y="5457825"/>
          <a:ext cx="1704974" cy="685800"/>
        </a:xfrm>
        <a:prstGeom prst="ellipse">
          <a:avLst/>
        </a:prstGeom>
        <a:solidFill>
          <a:schemeClr val="accent6">
            <a:lumMod val="40000"/>
            <a:lumOff val="60000"/>
            <a:alpha val="1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1495425</xdr:colOff>
      <xdr:row>28</xdr:row>
      <xdr:rowOff>152400</xdr:rowOff>
    </xdr:from>
    <xdr:to>
      <xdr:col>21</xdr:col>
      <xdr:colOff>247650</xdr:colOff>
      <xdr:row>46</xdr:row>
      <xdr:rowOff>28575</xdr:rowOff>
    </xdr:to>
    <xdr:sp macro="" textlink="">
      <xdr:nvSpPr>
        <xdr:cNvPr id="18" name="Rectangle 17"/>
        <xdr:cNvSpPr/>
      </xdr:nvSpPr>
      <xdr:spPr>
        <a:xfrm>
          <a:off x="7915275" y="5057775"/>
          <a:ext cx="4429125" cy="3133725"/>
        </a:xfrm>
        <a:prstGeom prst="rect">
          <a:avLst/>
        </a:prstGeom>
        <a:solidFill>
          <a:srgbClr val="FCD5B5">
            <a:alpha val="32941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6"/>
  <sheetViews>
    <sheetView tabSelected="1" topLeftCell="A2" workbookViewId="0">
      <selection activeCell="H40" sqref="H40"/>
    </sheetView>
  </sheetViews>
  <sheetFormatPr defaultRowHeight="14.25"/>
  <cols>
    <col min="1" max="1" width="5.875" customWidth="1"/>
    <col min="2" max="2" width="10.375" style="1" customWidth="1"/>
    <col min="3" max="3" width="9.875" hidden="1" customWidth="1"/>
    <col min="4" max="4" width="20" customWidth="1"/>
    <col min="5" max="7" width="16" customWidth="1"/>
    <col min="8" max="8" width="20" customWidth="1"/>
    <col min="10" max="17" width="3.5" customWidth="1"/>
    <col min="18" max="23" width="4.375" customWidth="1"/>
  </cols>
  <sheetData>
    <row r="1" spans="1:23" hidden="1"/>
    <row r="2" spans="1:23">
      <c r="B2" s="1" t="s">
        <v>4</v>
      </c>
      <c r="D2" s="1" t="s">
        <v>5</v>
      </c>
      <c r="E2" s="1"/>
      <c r="F2" s="1"/>
      <c r="G2" s="1"/>
      <c r="H2" s="1"/>
    </row>
    <row r="3" spans="1:23">
      <c r="B3" s="1" t="s">
        <v>2</v>
      </c>
      <c r="D3" s="1" t="s">
        <v>3</v>
      </c>
      <c r="E3" s="1"/>
      <c r="F3" s="1"/>
      <c r="G3" s="1"/>
      <c r="H3" s="1"/>
    </row>
    <row r="4" spans="1:23">
      <c r="B4" s="3" t="s">
        <v>1</v>
      </c>
      <c r="C4" s="4"/>
      <c r="D4" s="3" t="s">
        <v>0</v>
      </c>
      <c r="E4" s="3" t="s">
        <v>6</v>
      </c>
      <c r="F4" s="3" t="s">
        <v>7</v>
      </c>
      <c r="G4" s="3" t="s">
        <v>8</v>
      </c>
      <c r="H4" s="1"/>
    </row>
    <row r="5" spans="1:23">
      <c r="A5">
        <v>1</v>
      </c>
      <c r="B5" s="1">
        <v>8</v>
      </c>
      <c r="C5">
        <v>2</v>
      </c>
      <c r="D5" s="6">
        <f>C5/B5</f>
        <v>0.25</v>
      </c>
      <c r="E5" s="2">
        <f t="shared" ref="E5:E20" si="0">B5*D5</f>
        <v>2</v>
      </c>
      <c r="F5" s="2">
        <f t="shared" ref="F5:F21" si="1">B5^2</f>
        <v>64</v>
      </c>
      <c r="G5" s="2">
        <f t="shared" ref="G5:G21" si="2">D5^2</f>
        <v>6.25E-2</v>
      </c>
      <c r="H5" s="2"/>
    </row>
    <row r="6" spans="1:23">
      <c r="A6">
        <v>2</v>
      </c>
      <c r="B6" s="1">
        <v>8</v>
      </c>
      <c r="C6">
        <v>3</v>
      </c>
      <c r="D6" s="6">
        <f t="shared" ref="D6:D21" si="3">C6/B6</f>
        <v>0.375</v>
      </c>
      <c r="E6" s="2">
        <f t="shared" si="0"/>
        <v>3</v>
      </c>
      <c r="F6" s="2">
        <f t="shared" si="1"/>
        <v>64</v>
      </c>
      <c r="G6" s="2">
        <f t="shared" si="2"/>
        <v>0.140625</v>
      </c>
      <c r="H6" s="2"/>
      <c r="I6" s="1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>
        <v>3</v>
      </c>
      <c r="B7" s="1">
        <v>9</v>
      </c>
      <c r="C7">
        <v>3</v>
      </c>
      <c r="D7" s="6">
        <f t="shared" si="3"/>
        <v>0.33333333333333331</v>
      </c>
      <c r="E7" s="2">
        <f t="shared" si="0"/>
        <v>3</v>
      </c>
      <c r="F7" s="2">
        <f t="shared" si="1"/>
        <v>81</v>
      </c>
      <c r="G7" s="2">
        <f t="shared" si="2"/>
        <v>0.1111111111111111</v>
      </c>
      <c r="H7" s="2"/>
      <c r="I7" s="1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>
      <c r="A8">
        <v>4</v>
      </c>
      <c r="B8" s="1">
        <v>10.5</v>
      </c>
      <c r="C8">
        <v>4</v>
      </c>
      <c r="D8" s="6">
        <f t="shared" si="3"/>
        <v>0.38095238095238093</v>
      </c>
      <c r="E8" s="2">
        <f t="shared" si="0"/>
        <v>4</v>
      </c>
      <c r="F8" s="2">
        <f t="shared" si="1"/>
        <v>110.25</v>
      </c>
      <c r="G8" s="2">
        <f t="shared" si="2"/>
        <v>0.14512471655328796</v>
      </c>
      <c r="H8" s="2"/>
      <c r="I8" s="1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>
        <v>5</v>
      </c>
      <c r="B9" s="1">
        <v>8</v>
      </c>
      <c r="C9">
        <v>4</v>
      </c>
      <c r="D9" s="6">
        <f t="shared" si="3"/>
        <v>0.5</v>
      </c>
      <c r="E9" s="2">
        <f t="shared" si="0"/>
        <v>4</v>
      </c>
      <c r="F9" s="2">
        <f t="shared" si="1"/>
        <v>64</v>
      </c>
      <c r="G9" s="2">
        <f t="shared" si="2"/>
        <v>0.25</v>
      </c>
      <c r="H9" s="2"/>
      <c r="I9" s="1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>
      <c r="A10">
        <v>6</v>
      </c>
      <c r="B10" s="1">
        <v>5</v>
      </c>
      <c r="C10">
        <v>2</v>
      </c>
      <c r="D10" s="6">
        <f t="shared" si="3"/>
        <v>0.4</v>
      </c>
      <c r="E10" s="2">
        <f t="shared" si="0"/>
        <v>2</v>
      </c>
      <c r="F10" s="2">
        <f t="shared" si="1"/>
        <v>25</v>
      </c>
      <c r="G10" s="2">
        <f t="shared" si="2"/>
        <v>0.16000000000000003</v>
      </c>
      <c r="H10" s="2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A11">
        <v>7</v>
      </c>
      <c r="B11" s="1">
        <v>5</v>
      </c>
      <c r="C11">
        <v>0</v>
      </c>
      <c r="D11" s="6">
        <f t="shared" si="3"/>
        <v>0</v>
      </c>
      <c r="E11" s="2">
        <f t="shared" si="0"/>
        <v>0</v>
      </c>
      <c r="F11" s="2">
        <f t="shared" si="1"/>
        <v>25</v>
      </c>
      <c r="G11" s="2">
        <f t="shared" si="2"/>
        <v>0</v>
      </c>
      <c r="H11" s="2"/>
      <c r="I11" s="1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>
      <c r="A12">
        <v>8</v>
      </c>
      <c r="B12" s="1">
        <v>10.5</v>
      </c>
      <c r="C12">
        <v>6</v>
      </c>
      <c r="D12" s="6">
        <f t="shared" si="3"/>
        <v>0.5714285714285714</v>
      </c>
      <c r="E12" s="2">
        <f t="shared" si="0"/>
        <v>6</v>
      </c>
      <c r="F12" s="2">
        <f t="shared" si="1"/>
        <v>110.25</v>
      </c>
      <c r="G12" s="2">
        <f t="shared" si="2"/>
        <v>0.32653061224489793</v>
      </c>
      <c r="H12" s="2"/>
      <c r="I12" s="1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>
        <v>9</v>
      </c>
      <c r="B13" s="1">
        <v>9</v>
      </c>
      <c r="C13">
        <v>5</v>
      </c>
      <c r="D13" s="6">
        <f t="shared" si="3"/>
        <v>0.55555555555555558</v>
      </c>
      <c r="E13" s="2">
        <f t="shared" si="0"/>
        <v>5</v>
      </c>
      <c r="F13" s="2">
        <f t="shared" si="1"/>
        <v>81</v>
      </c>
      <c r="G13" s="2">
        <f t="shared" si="2"/>
        <v>0.30864197530864201</v>
      </c>
      <c r="H13" s="2"/>
      <c r="I13" s="1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>
        <v>10</v>
      </c>
      <c r="B14" s="1">
        <v>9</v>
      </c>
      <c r="C14">
        <v>4</v>
      </c>
      <c r="D14" s="6">
        <f t="shared" si="3"/>
        <v>0.44444444444444442</v>
      </c>
      <c r="E14" s="2">
        <f t="shared" si="0"/>
        <v>4</v>
      </c>
      <c r="F14" s="2">
        <f t="shared" si="1"/>
        <v>81</v>
      </c>
      <c r="G14" s="2">
        <f t="shared" si="2"/>
        <v>0.19753086419753085</v>
      </c>
      <c r="H14" s="2"/>
      <c r="I14" s="1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>
        <v>11</v>
      </c>
      <c r="B15" s="1">
        <v>9</v>
      </c>
      <c r="C15">
        <v>3</v>
      </c>
      <c r="D15" s="6">
        <f t="shared" si="3"/>
        <v>0.33333333333333331</v>
      </c>
      <c r="E15" s="2">
        <f t="shared" si="0"/>
        <v>3</v>
      </c>
      <c r="F15" s="2">
        <f t="shared" si="1"/>
        <v>81</v>
      </c>
      <c r="G15" s="2">
        <f t="shared" si="2"/>
        <v>0.1111111111111111</v>
      </c>
      <c r="H15" s="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>
        <v>12</v>
      </c>
      <c r="B16" s="1">
        <v>10.5</v>
      </c>
      <c r="C16">
        <v>6</v>
      </c>
      <c r="D16" s="6">
        <f t="shared" si="3"/>
        <v>0.5714285714285714</v>
      </c>
      <c r="E16" s="2">
        <f t="shared" si="0"/>
        <v>6</v>
      </c>
      <c r="F16" s="2">
        <f t="shared" si="1"/>
        <v>110.25</v>
      </c>
      <c r="G16" s="2">
        <f t="shared" si="2"/>
        <v>0.32653061224489793</v>
      </c>
      <c r="H16" s="2"/>
      <c r="I16" s="1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>
        <v>13</v>
      </c>
      <c r="B17" s="1">
        <v>5</v>
      </c>
      <c r="C17">
        <v>1</v>
      </c>
      <c r="D17" s="6">
        <f t="shared" si="3"/>
        <v>0.2</v>
      </c>
      <c r="E17" s="2">
        <f t="shared" si="0"/>
        <v>1</v>
      </c>
      <c r="F17" s="2">
        <f t="shared" si="1"/>
        <v>25</v>
      </c>
      <c r="G17" s="2">
        <f t="shared" si="2"/>
        <v>4.0000000000000008E-2</v>
      </c>
      <c r="H17" s="2"/>
      <c r="I17" s="1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>
        <v>14</v>
      </c>
      <c r="B18" s="1">
        <v>6</v>
      </c>
      <c r="C18">
        <v>1</v>
      </c>
      <c r="D18" s="6">
        <f t="shared" si="3"/>
        <v>0.16666666666666666</v>
      </c>
      <c r="E18" s="2">
        <f t="shared" si="0"/>
        <v>1</v>
      </c>
      <c r="F18" s="2">
        <f t="shared" si="1"/>
        <v>36</v>
      </c>
      <c r="G18" s="2">
        <f t="shared" si="2"/>
        <v>2.7777777777777776E-2</v>
      </c>
      <c r="H18" s="2"/>
      <c r="I18" s="1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>
        <v>15</v>
      </c>
      <c r="B19" s="1">
        <v>6</v>
      </c>
      <c r="C19">
        <v>1</v>
      </c>
      <c r="D19" s="6">
        <f t="shared" si="3"/>
        <v>0.16666666666666666</v>
      </c>
      <c r="E19" s="2">
        <f t="shared" si="0"/>
        <v>1</v>
      </c>
      <c r="F19" s="2">
        <f t="shared" si="1"/>
        <v>36</v>
      </c>
      <c r="G19" s="2">
        <f t="shared" si="2"/>
        <v>2.7777777777777776E-2</v>
      </c>
      <c r="H19" s="2"/>
      <c r="I19" s="1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>
        <v>16</v>
      </c>
      <c r="B20" s="1">
        <v>8</v>
      </c>
      <c r="C20">
        <v>5</v>
      </c>
      <c r="D20" s="6">
        <f t="shared" si="3"/>
        <v>0.625</v>
      </c>
      <c r="E20" s="2">
        <f t="shared" si="0"/>
        <v>5</v>
      </c>
      <c r="F20" s="2">
        <f t="shared" si="1"/>
        <v>64</v>
      </c>
      <c r="G20" s="2">
        <f t="shared" si="2"/>
        <v>0.390625</v>
      </c>
      <c r="H20" s="2"/>
      <c r="I20" s="1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>
        <v>17</v>
      </c>
      <c r="B21" s="1">
        <v>8</v>
      </c>
      <c r="C21">
        <v>5</v>
      </c>
      <c r="D21" s="6">
        <f t="shared" si="3"/>
        <v>0.625</v>
      </c>
      <c r="E21" s="2">
        <f t="shared" ref="E21" si="4">B21*D21</f>
        <v>5</v>
      </c>
      <c r="F21" s="2">
        <f t="shared" si="1"/>
        <v>64</v>
      </c>
      <c r="G21" s="2">
        <f t="shared" si="2"/>
        <v>0.390625</v>
      </c>
      <c r="H21" s="2"/>
      <c r="I21" s="1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" thickBot="1">
      <c r="B22" s="5">
        <f t="shared" ref="B22:D22" si="5">SUM(B5:B21)</f>
        <v>134.5</v>
      </c>
      <c r="C22" s="5">
        <f t="shared" si="5"/>
        <v>55</v>
      </c>
      <c r="D22" s="5">
        <f t="shared" si="5"/>
        <v>6.4988095238095243</v>
      </c>
      <c r="E22" s="5">
        <f>SUM(E5:E21)</f>
        <v>55</v>
      </c>
      <c r="F22" s="5">
        <f t="shared" ref="F22" si="6">SUM(F5:F21)</f>
        <v>1121.75</v>
      </c>
      <c r="G22" s="5">
        <f t="shared" ref="G22" si="7">SUM(G5:G21)</f>
        <v>3.0165115583270343</v>
      </c>
      <c r="I22" s="1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" thickTop="1">
      <c r="I23" s="1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>
      <c r="F24" t="s">
        <v>9</v>
      </c>
      <c r="I24" s="1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H25" s="1"/>
      <c r="I25" s="12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>
      <c r="G26" s="10">
        <f>(17*E22-B22*D22)</f>
        <v>60.910119047618991</v>
      </c>
      <c r="I26" s="7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G27" s="2">
        <f>SQRT((17*F22-B22^2)*(17*G22-D22^2))</f>
        <v>94.131422776210911</v>
      </c>
    </row>
    <row r="29" spans="1:23">
      <c r="F29" s="8" t="s">
        <v>11</v>
      </c>
      <c r="G29">
        <f>G26/G27</f>
        <v>0.64707530441165628</v>
      </c>
    </row>
    <row r="30" spans="1:23">
      <c r="F30" s="8" t="s">
        <v>12</v>
      </c>
      <c r="G30">
        <f>G29^2</f>
        <v>0.41870644957943765</v>
      </c>
      <c r="I30" t="s">
        <v>15</v>
      </c>
    </row>
    <row r="31" spans="1:23">
      <c r="I31" t="s">
        <v>16</v>
      </c>
    </row>
    <row r="33" spans="6:15">
      <c r="F33" s="8" t="s">
        <v>13</v>
      </c>
      <c r="G33" s="9">
        <f>D22/17-G34*B22/17</f>
        <v>-0.10970946060915387</v>
      </c>
      <c r="I33" t="s">
        <v>19</v>
      </c>
      <c r="J33" t="s">
        <v>17</v>
      </c>
    </row>
    <row r="34" spans="6:15">
      <c r="F34" s="8" t="s">
        <v>14</v>
      </c>
      <c r="G34" s="9">
        <f>G26/(17*F22-B22^2)</f>
        <v>6.2184909696395091E-2</v>
      </c>
      <c r="J34" t="s">
        <v>18</v>
      </c>
    </row>
    <row r="36" spans="6:15">
      <c r="G36" t="s">
        <v>10</v>
      </c>
      <c r="I36" t="s">
        <v>20</v>
      </c>
      <c r="J36" t="s">
        <v>21</v>
      </c>
    </row>
    <row r="38" spans="6:15">
      <c r="I38" t="s">
        <v>22</v>
      </c>
      <c r="J38" t="s">
        <v>23</v>
      </c>
    </row>
    <row r="40" spans="6:15">
      <c r="J40" t="s">
        <v>24</v>
      </c>
      <c r="K40" s="13">
        <f>G29/SQRT((1-G29^2)/(17-2))</f>
        <v>3.2870226950301324</v>
      </c>
      <c r="L40" s="13"/>
    </row>
    <row r="42" spans="6:15">
      <c r="I42" t="s">
        <v>25</v>
      </c>
      <c r="J42" t="s">
        <v>26</v>
      </c>
      <c r="N42" s="13">
        <f>TINV(0.05,15)</f>
        <v>2.1314495356759524</v>
      </c>
      <c r="O42" s="13"/>
    </row>
    <row r="43" spans="6:15">
      <c r="J43" t="s">
        <v>27</v>
      </c>
      <c r="N43" s="13">
        <v>-2.13</v>
      </c>
      <c r="O43" s="13"/>
    </row>
    <row r="45" spans="6:15">
      <c r="I45" t="s">
        <v>28</v>
      </c>
      <c r="J45" t="s">
        <v>29</v>
      </c>
    </row>
    <row r="46" spans="6:15">
      <c r="J46" t="s">
        <v>30</v>
      </c>
    </row>
  </sheetData>
  <mergeCells count="20">
    <mergeCell ref="N42:O42"/>
    <mergeCell ref="N43:O43"/>
    <mergeCell ref="K40:L40"/>
    <mergeCell ref="I16:I17"/>
    <mergeCell ref="I18:I19"/>
    <mergeCell ref="J26:K26"/>
    <mergeCell ref="L26:M26"/>
    <mergeCell ref="N26:O26"/>
    <mergeCell ref="I6:I7"/>
    <mergeCell ref="I8:I9"/>
    <mergeCell ref="I10:I11"/>
    <mergeCell ref="I12:I13"/>
    <mergeCell ref="I14:I15"/>
    <mergeCell ref="T26:U26"/>
    <mergeCell ref="I20:I21"/>
    <mergeCell ref="V26:W26"/>
    <mergeCell ref="I24:I25"/>
    <mergeCell ref="I22:I23"/>
    <mergeCell ref="P26:Q26"/>
    <mergeCell ref="R26:S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2010-06-22T06:13:23Z</dcterms:created>
  <dcterms:modified xsi:type="dcterms:W3CDTF">2010-06-22T14:35:26Z</dcterms:modified>
</cp:coreProperties>
</file>